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ОСН.с коррект" sheetId="2" r:id="rId1"/>
  </sheets>
  <calcPr calcId="162913"/>
</workbook>
</file>

<file path=xl/calcChain.xml><?xml version="1.0" encoding="utf-8"?>
<calcChain xmlns="http://schemas.openxmlformats.org/spreadsheetml/2006/main">
  <c r="E22" i="2" l="1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E14" i="2"/>
  <c r="E13" i="2"/>
  <c r="E12" i="2"/>
  <c r="G12" i="2" l="1"/>
  <c r="G14" i="2"/>
  <c r="G13" i="2"/>
  <c r="G15" i="2"/>
  <c r="G23" i="2" l="1"/>
</calcChain>
</file>

<file path=xl/sharedStrings.xml><?xml version="1.0" encoding="utf-8"?>
<sst xmlns="http://schemas.openxmlformats.org/spreadsheetml/2006/main" count="51" uniqueCount="45">
  <si>
    <t xml:space="preserve">СМЕТА </t>
  </si>
  <si>
    <t>Обоснование (№№ частей, глав, таблиц, § и пунктов Сборников цен на проектные и изыскательские работы).</t>
  </si>
  <si>
    <t xml:space="preserve">  Цена</t>
  </si>
  <si>
    <t>Кол-во</t>
  </si>
  <si>
    <t>Стоимость</t>
  </si>
  <si>
    <t>№№п/п.</t>
  </si>
  <si>
    <t>Ед. изм.</t>
  </si>
  <si>
    <t>Характеристика объекта, здания, сооружения или вида работ.   Расчет стоимости.</t>
  </si>
  <si>
    <t>Итого по смете:</t>
  </si>
  <si>
    <t xml:space="preserve">Категория сложности памятника при выполнении научно-проектных работ - </t>
  </si>
  <si>
    <r>
      <t xml:space="preserve">Физический объем памятника истории и культуры  </t>
    </r>
    <r>
      <rPr>
        <vertAlign val="superscript"/>
        <sz val="11"/>
        <rFont val="Times New Roman"/>
        <family val="1"/>
        <charset val="204"/>
      </rPr>
      <t xml:space="preserve">  </t>
    </r>
  </si>
  <si>
    <t>памятник</t>
  </si>
  <si>
    <t>форматка (лист формата А4 - 297х210)</t>
  </si>
  <si>
    <t xml:space="preserve">Наименование объекта:  </t>
  </si>
  <si>
    <t xml:space="preserve">                                                                         </t>
  </si>
  <si>
    <t>РНиП  4.05.01-93 (утвержден приказом Министервства культуры РФ от 29 декабря 1993 г. № 810). Стоимость 1 чел/дня = 540 руб. согласно письма МК РФ № 01-211/16-14 от 13.10.98 г., п.2. Коэф. пересчета  К = 4 согласно письма МК РФ № 107-01-39/10-КЧ от 20.12.2011 г.
 К=1,2 метод.руковод. общ.ч. п.1.5 Общая стоимость ч/д=540х4х1,2=2592</t>
  </si>
  <si>
    <t>на проведение инженерно-технического обследования</t>
  </si>
  <si>
    <t>памятник истории и культуры религиозного назначения "Церковь Казанская", Ярославская область, г.Углич, пл.Успенская, д.6</t>
  </si>
  <si>
    <r>
      <t>4763 м</t>
    </r>
    <r>
      <rPr>
        <sz val="12"/>
        <rFont val="Times New Roman"/>
        <family val="1"/>
        <charset val="204"/>
      </rPr>
      <t>3</t>
    </r>
  </si>
  <si>
    <t>III</t>
  </si>
  <si>
    <t xml:space="preserve">Предварительные работы. Составление актов технического состояния и утраты первоначального облика, предварительное инженерное заключение      (4,62+6,02)*2592 </t>
  </si>
  <si>
    <t xml:space="preserve">Раздел 1 Табл.1.2, п.4.5, 4.6                </t>
  </si>
  <si>
    <t>Фотофиксация        2592*0,235</t>
  </si>
  <si>
    <t>негатив</t>
  </si>
  <si>
    <t>Архитектурно-археологические обмеры памятника в целом-планы         2592*24,77</t>
  </si>
  <si>
    <t>Раздел 1 Табл 1.4, п.6.5</t>
  </si>
  <si>
    <t>Архитектурно-археологические обмеры памятника в целом -разрезы        2592*10,45</t>
  </si>
  <si>
    <t>Архитектурно-археологические обмеры конструкций памятника. Общий вид конструкций. М 1:50  2592*0,58</t>
  </si>
  <si>
    <t>Раздел 1 Табл. 1.6,п.6.5</t>
  </si>
  <si>
    <t>Раздел 1 Табл.1.7, п.1.6</t>
  </si>
  <si>
    <t>Архитектурно-археологические обмеры конструкций памятника.Детали. М 1:10 2592*0,34</t>
  </si>
  <si>
    <t>Раздел 1 Табл.1.7, п.2.6</t>
  </si>
  <si>
    <t>Раздел 1 Табл.1.11, п.1.4</t>
  </si>
  <si>
    <t>1 шурф</t>
  </si>
  <si>
    <t>Устройство шурфов (глубиной до 3м). 2592*2,17</t>
  </si>
  <si>
    <t xml:space="preserve">Фиксация шурфов в масштабе 1:10 с составлением акта исследования. 2592*0,90 </t>
  </si>
  <si>
    <t>Раздел 1 Табл.1.11, п.2.4</t>
  </si>
  <si>
    <t>Раздел 1 Табл.1.13, п.6.5</t>
  </si>
  <si>
    <t>Инженерные исследования памятника. 2592*39,63</t>
  </si>
  <si>
    <t>Раздел 1 Табл.1.14, п.6.5, коэф-т 0,35 (прим.1-исследование по одному виду материалов)</t>
  </si>
  <si>
    <t>печатный лист</t>
  </si>
  <si>
    <t>Составление научно-реставрационного отчета по результатам исследования памятника. 2592*48,90</t>
  </si>
  <si>
    <t>Раздел 1 Табл.1.15, п.2.5</t>
  </si>
  <si>
    <t>Раздел 6 Табл. 6.2,п.4.3</t>
  </si>
  <si>
    <t>Комплексное исследование строительных материалов. 2592*151,72*0,35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</si>
</sst>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4" fillId="0" borderId="3" xfId="0" applyFont="1" applyFill="1" applyBorder="1"/>
    <xf numFmtId="0" fontId="4" fillId="0" borderId="4" xfId="0" applyFont="1" applyFill="1" applyBorder="1"/>
    <xf numFmtId="2" fontId="4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2" zoomScale="120" zoomScaleNormal="120" workbookViewId="0">
      <selection activeCell="G19" sqref="G19"/>
    </sheetView>
  </sheetViews>
  <sheetFormatPr defaultRowHeight="13.2" x14ac:dyDescent="0.25"/>
  <cols>
    <col min="1" max="1" width="4.33203125" customWidth="1"/>
    <col min="2" max="2" width="19.6640625" customWidth="1"/>
    <col min="3" max="3" width="9.44140625" customWidth="1"/>
    <col min="4" max="4" width="18.33203125" customWidth="1"/>
    <col min="5" max="5" width="12.33203125" customWidth="1"/>
    <col min="6" max="6" width="8" customWidth="1"/>
    <col min="7" max="7" width="14.33203125" customWidth="1"/>
    <col min="11" max="11" width="23" customWidth="1"/>
  </cols>
  <sheetData>
    <row r="1" spans="1:8" s="3" customFormat="1" ht="13.5" customHeight="1" x14ac:dyDescent="0.25"/>
    <row r="2" spans="1:8" s="3" customFormat="1" ht="13.8" x14ac:dyDescent="0.25">
      <c r="A2" s="2"/>
      <c r="B2" s="4"/>
      <c r="C2" s="19" t="s">
        <v>0</v>
      </c>
      <c r="D2" s="20"/>
      <c r="E2" s="2"/>
      <c r="F2" s="2"/>
      <c r="G2" s="2"/>
    </row>
    <row r="3" spans="1:8" s="3" customFormat="1" ht="13.8" x14ac:dyDescent="0.25">
      <c r="A3" s="19" t="s">
        <v>16</v>
      </c>
      <c r="B3" s="20"/>
      <c r="C3" s="20"/>
      <c r="D3" s="20"/>
      <c r="E3" s="20"/>
      <c r="F3" s="20"/>
      <c r="G3" s="20"/>
    </row>
    <row r="4" spans="1:8" s="3" customFormat="1" ht="13.5" customHeight="1" x14ac:dyDescent="0.25">
      <c r="A4" s="13"/>
      <c r="B4" s="13"/>
      <c r="C4" s="13"/>
      <c r="D4" s="13"/>
      <c r="E4" s="13"/>
      <c r="F4" s="13"/>
      <c r="G4" s="13"/>
    </row>
    <row r="5" spans="1:8" s="3" customFormat="1" ht="45" customHeight="1" x14ac:dyDescent="0.25">
      <c r="A5" s="14" t="s">
        <v>13</v>
      </c>
      <c r="B5" s="14"/>
      <c r="C5" s="17" t="s">
        <v>17</v>
      </c>
      <c r="D5" s="18"/>
      <c r="E5" s="18"/>
      <c r="F5" s="18"/>
      <c r="G5" s="18"/>
    </row>
    <row r="6" spans="1:8" s="3" customFormat="1" ht="16.5" customHeight="1" x14ac:dyDescent="0.3">
      <c r="A6" s="23" t="s">
        <v>10</v>
      </c>
      <c r="B6" s="23"/>
      <c r="C6" s="23"/>
      <c r="D6" s="23"/>
      <c r="E6" s="2" t="s">
        <v>18</v>
      </c>
      <c r="F6" s="2"/>
      <c r="G6" s="2"/>
    </row>
    <row r="7" spans="1:8" s="3" customFormat="1" ht="14.25" customHeight="1" x14ac:dyDescent="0.25">
      <c r="A7" s="22" t="s">
        <v>9</v>
      </c>
      <c r="B7" s="22"/>
      <c r="C7" s="22"/>
      <c r="D7" s="22"/>
      <c r="E7" s="22"/>
      <c r="F7" s="22"/>
      <c r="G7" s="2" t="s">
        <v>19</v>
      </c>
    </row>
    <row r="8" spans="1:8" s="3" customFormat="1" ht="15" customHeight="1" x14ac:dyDescent="0.25">
      <c r="A8" s="2"/>
      <c r="B8" s="2"/>
      <c r="C8" s="2"/>
      <c r="D8" s="2"/>
      <c r="E8" s="2"/>
      <c r="F8" s="2"/>
      <c r="G8" s="2"/>
    </row>
    <row r="9" spans="1:8" s="3" customFormat="1" ht="91.5" customHeight="1" x14ac:dyDescent="0.25">
      <c r="A9" s="5" t="s">
        <v>5</v>
      </c>
      <c r="B9" s="5" t="s">
        <v>7</v>
      </c>
      <c r="C9" s="5" t="s">
        <v>6</v>
      </c>
      <c r="D9" s="5" t="s">
        <v>1</v>
      </c>
      <c r="E9" s="5" t="s">
        <v>2</v>
      </c>
      <c r="F9" s="5" t="s">
        <v>3</v>
      </c>
      <c r="G9" s="5" t="s">
        <v>4</v>
      </c>
    </row>
    <row r="10" spans="1:8" s="3" customFormat="1" ht="15.75" customHeight="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7"/>
    </row>
    <row r="11" spans="1:8" s="3" customFormat="1" ht="54.75" customHeight="1" x14ac:dyDescent="0.25">
      <c r="A11" s="25" t="s">
        <v>15</v>
      </c>
      <c r="B11" s="26"/>
      <c r="C11" s="26"/>
      <c r="D11" s="26"/>
      <c r="E11" s="26"/>
      <c r="F11" s="26"/>
      <c r="G11" s="27"/>
      <c r="H11" s="7"/>
    </row>
    <row r="12" spans="1:8" s="3" customFormat="1" ht="129" customHeight="1" x14ac:dyDescent="0.25">
      <c r="A12" s="5">
        <v>1</v>
      </c>
      <c r="B12" s="15" t="s">
        <v>20</v>
      </c>
      <c r="C12" s="5" t="s">
        <v>11</v>
      </c>
      <c r="D12" s="15" t="s">
        <v>21</v>
      </c>
      <c r="E12" s="16">
        <f>(4.62+6.02)*2592</f>
        <v>27578.880000000001</v>
      </c>
      <c r="F12" s="5">
        <v>1</v>
      </c>
      <c r="G12" s="16">
        <f t="shared" ref="G12:G22" si="0">E12*F12</f>
        <v>27578.880000000001</v>
      </c>
      <c r="H12" s="7"/>
    </row>
    <row r="13" spans="1:8" s="3" customFormat="1" ht="68.25" customHeight="1" x14ac:dyDescent="0.25">
      <c r="A13" s="5">
        <v>2</v>
      </c>
      <c r="B13" s="15" t="s">
        <v>22</v>
      </c>
      <c r="C13" s="5" t="s">
        <v>23</v>
      </c>
      <c r="D13" s="15" t="s">
        <v>43</v>
      </c>
      <c r="E13" s="16">
        <f>2592*0.235</f>
        <v>609.12</v>
      </c>
      <c r="F13" s="5">
        <v>40</v>
      </c>
      <c r="G13" s="16">
        <f t="shared" si="0"/>
        <v>24364.799999999999</v>
      </c>
    </row>
    <row r="14" spans="1:8" s="3" customFormat="1" ht="78" customHeight="1" x14ac:dyDescent="0.25">
      <c r="A14" s="5">
        <v>3</v>
      </c>
      <c r="B14" s="15" t="s">
        <v>24</v>
      </c>
      <c r="C14" s="5" t="s">
        <v>11</v>
      </c>
      <c r="D14" s="15" t="s">
        <v>25</v>
      </c>
      <c r="E14" s="16">
        <f>2592*24.77</f>
        <v>64203.839999999997</v>
      </c>
      <c r="F14" s="5">
        <v>1</v>
      </c>
      <c r="G14" s="16">
        <f t="shared" si="0"/>
        <v>64203.839999999997</v>
      </c>
    </row>
    <row r="15" spans="1:8" s="3" customFormat="1" ht="79.5" customHeight="1" x14ac:dyDescent="0.25">
      <c r="A15" s="5">
        <v>4</v>
      </c>
      <c r="B15" s="15" t="s">
        <v>26</v>
      </c>
      <c r="C15" s="5" t="s">
        <v>11</v>
      </c>
      <c r="D15" s="15" t="s">
        <v>28</v>
      </c>
      <c r="E15" s="16">
        <f>2592*10.45</f>
        <v>27086.399999999998</v>
      </c>
      <c r="F15" s="5">
        <v>1</v>
      </c>
      <c r="G15" s="16">
        <f t="shared" si="0"/>
        <v>27086.399999999998</v>
      </c>
    </row>
    <row r="16" spans="1:8" s="3" customFormat="1" ht="79.5" customHeight="1" x14ac:dyDescent="0.25">
      <c r="A16" s="5">
        <v>5</v>
      </c>
      <c r="B16" s="15" t="s">
        <v>27</v>
      </c>
      <c r="C16" s="5" t="s">
        <v>12</v>
      </c>
      <c r="D16" s="15" t="s">
        <v>29</v>
      </c>
      <c r="E16" s="16">
        <f>2592*0.58</f>
        <v>1503.36</v>
      </c>
      <c r="F16" s="5">
        <v>8</v>
      </c>
      <c r="G16" s="16">
        <f t="shared" si="0"/>
        <v>12026.88</v>
      </c>
    </row>
    <row r="17" spans="1:7" s="3" customFormat="1" ht="79.5" customHeight="1" x14ac:dyDescent="0.25">
      <c r="A17" s="5">
        <v>6</v>
      </c>
      <c r="B17" s="15" t="s">
        <v>30</v>
      </c>
      <c r="C17" s="5" t="s">
        <v>12</v>
      </c>
      <c r="D17" s="15" t="s">
        <v>31</v>
      </c>
      <c r="E17" s="16">
        <f>2592*0.34</f>
        <v>881.28000000000009</v>
      </c>
      <c r="F17" s="5">
        <v>10</v>
      </c>
      <c r="G17" s="16">
        <f t="shared" si="0"/>
        <v>8812.8000000000011</v>
      </c>
    </row>
    <row r="18" spans="1:7" s="3" customFormat="1" ht="66" customHeight="1" x14ac:dyDescent="0.25">
      <c r="A18" s="5">
        <v>7</v>
      </c>
      <c r="B18" s="15" t="s">
        <v>34</v>
      </c>
      <c r="C18" s="5" t="s">
        <v>33</v>
      </c>
      <c r="D18" s="15" t="s">
        <v>32</v>
      </c>
      <c r="E18" s="16">
        <f>2592*2.17</f>
        <v>5624.6399999999994</v>
      </c>
      <c r="F18" s="5">
        <v>2</v>
      </c>
      <c r="G18" s="16">
        <f t="shared" si="0"/>
        <v>11249.279999999999</v>
      </c>
    </row>
    <row r="19" spans="1:7" s="3" customFormat="1" ht="66" customHeight="1" x14ac:dyDescent="0.25">
      <c r="A19" s="5">
        <v>8</v>
      </c>
      <c r="B19" s="15" t="s">
        <v>35</v>
      </c>
      <c r="C19" s="5" t="s">
        <v>12</v>
      </c>
      <c r="D19" s="15" t="s">
        <v>36</v>
      </c>
      <c r="E19" s="16">
        <f>2592*0.9</f>
        <v>2332.8000000000002</v>
      </c>
      <c r="F19" s="5">
        <v>4</v>
      </c>
      <c r="G19" s="16">
        <f t="shared" si="0"/>
        <v>9331.2000000000007</v>
      </c>
    </row>
    <row r="20" spans="1:7" s="3" customFormat="1" ht="66" customHeight="1" x14ac:dyDescent="0.25">
      <c r="A20" s="5">
        <v>9</v>
      </c>
      <c r="B20" s="15" t="s">
        <v>38</v>
      </c>
      <c r="C20" s="5" t="s">
        <v>11</v>
      </c>
      <c r="D20" s="15" t="s">
        <v>37</v>
      </c>
      <c r="E20" s="16">
        <f>2592*39.63</f>
        <v>102720.96000000001</v>
      </c>
      <c r="F20" s="5">
        <v>1</v>
      </c>
      <c r="G20" s="16">
        <f t="shared" si="0"/>
        <v>102720.96000000001</v>
      </c>
    </row>
    <row r="21" spans="1:7" s="3" customFormat="1" ht="77.25" customHeight="1" x14ac:dyDescent="0.25">
      <c r="A21" s="5">
        <v>10</v>
      </c>
      <c r="B21" s="15" t="s">
        <v>44</v>
      </c>
      <c r="C21" s="5" t="s">
        <v>11</v>
      </c>
      <c r="D21" s="15" t="s">
        <v>39</v>
      </c>
      <c r="E21" s="16">
        <f>2592*151.72*0.35</f>
        <v>137640.38399999999</v>
      </c>
      <c r="F21" s="5">
        <v>1</v>
      </c>
      <c r="G21" s="16">
        <f t="shared" si="0"/>
        <v>137640.38399999999</v>
      </c>
    </row>
    <row r="22" spans="1:7" s="3" customFormat="1" ht="65.25" customHeight="1" x14ac:dyDescent="0.25">
      <c r="A22" s="5">
        <v>11</v>
      </c>
      <c r="B22" s="15" t="s">
        <v>41</v>
      </c>
      <c r="C22" s="5" t="s">
        <v>40</v>
      </c>
      <c r="D22" s="15" t="s">
        <v>42</v>
      </c>
      <c r="E22" s="16">
        <f>2592*48.9</f>
        <v>126748.8</v>
      </c>
      <c r="F22" s="5">
        <v>1</v>
      </c>
      <c r="G22" s="16">
        <f t="shared" si="0"/>
        <v>126748.8</v>
      </c>
    </row>
    <row r="23" spans="1:7" s="3" customFormat="1" x14ac:dyDescent="0.25">
      <c r="A23" s="8"/>
      <c r="B23" s="9" t="s">
        <v>8</v>
      </c>
      <c r="C23" s="9"/>
      <c r="D23" s="9"/>
      <c r="E23" s="9"/>
      <c r="F23" s="9"/>
      <c r="G23" s="10">
        <f>SUM(G12:G22)</f>
        <v>551764.22400000005</v>
      </c>
    </row>
    <row r="24" spans="1:7" s="3" customFormat="1" ht="14.7" customHeight="1" x14ac:dyDescent="0.25">
      <c r="A24" s="24"/>
      <c r="B24" s="24"/>
      <c r="C24" s="24"/>
      <c r="D24" s="24"/>
      <c r="E24" s="24"/>
      <c r="F24" s="24"/>
      <c r="G24" s="24"/>
    </row>
    <row r="25" spans="1:7" s="3" customFormat="1" ht="13.8" x14ac:dyDescent="0.25">
      <c r="A25" s="21" t="s">
        <v>14</v>
      </c>
      <c r="B25" s="21"/>
      <c r="C25" s="21"/>
      <c r="D25" s="21"/>
      <c r="E25" s="21"/>
      <c r="F25" s="21"/>
      <c r="G25" s="21"/>
    </row>
    <row r="26" spans="1:7" s="3" customFormat="1" ht="13.8" x14ac:dyDescent="0.25">
      <c r="A26" s="21"/>
      <c r="B26" s="21"/>
      <c r="C26" s="21"/>
      <c r="D26" s="21"/>
      <c r="E26" s="21"/>
      <c r="F26" s="21"/>
      <c r="G26" s="21"/>
    </row>
    <row r="27" spans="1:7" s="3" customFormat="1" x14ac:dyDescent="0.25"/>
    <row r="28" spans="1:7" s="3" customFormat="1" x14ac:dyDescent="0.25">
      <c r="A28" s="12"/>
      <c r="B28" s="1"/>
      <c r="C28" s="11"/>
      <c r="D28" s="11"/>
      <c r="E28" s="11"/>
      <c r="F28" s="11"/>
      <c r="G28" s="11"/>
    </row>
    <row r="29" spans="1:7" s="3" customFormat="1" x14ac:dyDescent="0.25"/>
    <row r="30" spans="1:7" s="3" customFormat="1" x14ac:dyDescent="0.25"/>
    <row r="31" spans="1:7" s="3" customFormat="1" x14ac:dyDescent="0.25"/>
    <row r="32" spans="1:7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</sheetData>
  <mergeCells count="9">
    <mergeCell ref="C5:G5"/>
    <mergeCell ref="C2:D2"/>
    <mergeCell ref="A3:G3"/>
    <mergeCell ref="A25:G25"/>
    <mergeCell ref="A26:G26"/>
    <mergeCell ref="A7:F7"/>
    <mergeCell ref="A6:D6"/>
    <mergeCell ref="A24:G24"/>
    <mergeCell ref="A11:G11"/>
  </mergeCells>
  <phoneticPr fontId="3" type="noConversion"/>
  <pageMargins left="0.75" right="0.75" top="0.32" bottom="0.4" header="0.22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ОСН.с коррект</vt:lpstr>
    </vt:vector>
  </TitlesOfParts>
  <Company>Дирекция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</dc:creator>
  <cp:lastModifiedBy>user</cp:lastModifiedBy>
  <cp:lastPrinted>2016-03-02T12:06:37Z</cp:lastPrinted>
  <dcterms:created xsi:type="dcterms:W3CDTF">2006-11-10T13:28:47Z</dcterms:created>
  <dcterms:modified xsi:type="dcterms:W3CDTF">2019-01-04T09:07:20Z</dcterms:modified>
</cp:coreProperties>
</file>